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d.docs.live.net/6f4beb34e6123d68/Desktop/JoVE/PPR/65735/"/>
    </mc:Choice>
  </mc:AlternateContent>
  <xr:revisionPtr revIDLastSave="5" documentId="13_ncr:1_{A583044E-894D-7A4A-B1A1-0C7528F33B94}" xr6:coauthVersionLast="47" xr6:coauthVersionMax="47" xr10:uidLastSave="{431710A4-5AD8-4E3D-A4C4-6E68A09DB542}"/>
  <bookViews>
    <workbookView xWindow="-108" yWindow="-108" windowWidth="23256" windowHeight="12456" xr2:uid="{00000000-000D-0000-FFFF-FFFF00000000}"/>
  </bookViews>
  <sheets>
    <sheet name="Sheet1" sheetId="1" r:id="rId1"/>
    <sheet name="Sheet2" sheetId="2" r:id="rId2"/>
    <sheet name="Sheet3" sheetId="3" r:id="rId3"/>
    <sheet name="DV-IDENTITY-0" sheetId="4" state="very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 l="1"/>
  <c r="B1" i="4"/>
  <c r="C1" i="4"/>
  <c r="D1" i="4"/>
  <c r="E1" i="4"/>
  <c r="F1" i="4"/>
  <c r="G1" i="4"/>
  <c r="H1" i="4"/>
  <c r="I1" i="4"/>
  <c r="J1" i="4"/>
  <c r="K1" i="4"/>
  <c r="L1" i="4"/>
  <c r="M1" i="4"/>
  <c r="N1" i="4"/>
  <c r="O1" i="4"/>
</calcChain>
</file>

<file path=xl/sharedStrings.xml><?xml version="1.0" encoding="utf-8"?>
<sst xmlns="http://schemas.openxmlformats.org/spreadsheetml/2006/main" count="55" uniqueCount="55">
  <si>
    <t>AAAAAH384Q8=</t>
  </si>
  <si>
    <t>Positive Selection</t>
  </si>
  <si>
    <t>Annotations</t>
  </si>
  <si>
    <t>Let the cells incubate for 10 min on ice.</t>
  </si>
  <si>
    <t>Count the cells.</t>
  </si>
  <si>
    <t>Neurons</t>
  </si>
  <si>
    <t>Astrocytes</t>
  </si>
  <si>
    <t>Negative Selection</t>
  </si>
  <si>
    <r>
      <t>Start with a volume of 80 μL PB buffer per 1 x 10</t>
    </r>
    <r>
      <rPr>
        <vertAlign val="superscript"/>
        <sz val="12"/>
        <color theme="1"/>
        <rFont val="Calibri"/>
        <family val="2"/>
        <scheme val="minor"/>
      </rPr>
      <t xml:space="preserve">7 </t>
    </r>
    <r>
      <rPr>
        <sz val="12"/>
        <color theme="1"/>
        <rFont val="Calibri"/>
        <family val="2"/>
        <scheme val="minor"/>
      </rPr>
      <t>cells. Resuspend the cell pellet carefully.</t>
    </r>
  </si>
  <si>
    <r>
      <t>Start with a volume of 80 μL AstroMACS separation buffer per 1 x 10</t>
    </r>
    <r>
      <rPr>
        <vertAlign val="superscript"/>
        <sz val="12"/>
        <color theme="1"/>
        <rFont val="Calibri"/>
        <family val="2"/>
        <scheme val="minor"/>
      </rPr>
      <t xml:space="preserve">7 </t>
    </r>
    <r>
      <rPr>
        <sz val="12"/>
        <color theme="1"/>
        <rFont val="Calibri"/>
        <family val="2"/>
        <scheme val="minor"/>
      </rPr>
      <t>cells. Resuspend the cell pellet carefully.</t>
    </r>
  </si>
  <si>
    <t>Incubate the sample for 5 min in the dark at 2-8 °C.</t>
  </si>
  <si>
    <t>Incubate the sample for 15 min in the dark at 2-8 °C.</t>
  </si>
  <si>
    <r>
      <t>Add 1 mL PB buffer per 1 x 10</t>
    </r>
    <r>
      <rPr>
        <vertAlign val="superscript"/>
        <sz val="12"/>
        <color theme="1"/>
        <rFont val="Calibri"/>
        <family val="2"/>
        <scheme val="minor"/>
      </rPr>
      <t xml:space="preserve">7 </t>
    </r>
    <r>
      <rPr>
        <sz val="12"/>
        <color theme="1"/>
        <rFont val="Calibri"/>
        <family val="2"/>
        <scheme val="minor"/>
      </rPr>
      <t>cells and centrifugate at 300 x g and 4 °C for 5 min.</t>
    </r>
  </si>
  <si>
    <r>
      <t>Aspirate the supernatant completely and resuspend the cell pellet in 80 μL PB buffer per 1 x 10</t>
    </r>
    <r>
      <rPr>
        <vertAlign val="superscript"/>
        <sz val="12"/>
        <color theme="1"/>
        <rFont val="Calibri"/>
        <family val="2"/>
        <scheme val="minor"/>
      </rPr>
      <t xml:space="preserve">7 </t>
    </r>
    <r>
      <rPr>
        <sz val="12"/>
        <color theme="1"/>
        <rFont val="Calibri"/>
        <family val="2"/>
        <scheme val="minor"/>
      </rPr>
      <t>cells.</t>
    </r>
  </si>
  <si>
    <r>
      <t>Add 1 mL AstroMACS separation buffer per 1 x 10</t>
    </r>
    <r>
      <rPr>
        <vertAlign val="superscript"/>
        <sz val="12"/>
        <color theme="1"/>
        <rFont val="Calibri"/>
        <family val="2"/>
        <scheme val="minor"/>
      </rPr>
      <t xml:space="preserve">7 </t>
    </r>
    <r>
      <rPr>
        <sz val="12"/>
        <color theme="1"/>
        <rFont val="Calibri"/>
        <family val="2"/>
        <scheme val="minor"/>
      </rPr>
      <t>cells for washing and centrifugate at 300 x g and 4 °C for 10 min.</t>
    </r>
  </si>
  <si>
    <t>Incubate the sample for 10 min in the dark at 2-8 °C.</t>
  </si>
  <si>
    <t>Equilibrate the columns with 3 mL PB buffer in the last 2 min of centrifugation. Discard the flow-through.</t>
  </si>
  <si>
    <t>Equilibrate the columns with 3 mL AstroMACS Separation buffer in the last 2 min of centrifugation. Discard the flow-through.</t>
  </si>
  <si>
    <t>After centrifugation, aspirate the supernatant.</t>
  </si>
  <si>
    <r>
      <t>Fill up the cell suspension with PB buffer to a volume of 500 μL per 1 x 10</t>
    </r>
    <r>
      <rPr>
        <vertAlign val="superscript"/>
        <sz val="12"/>
        <color theme="1"/>
        <rFont val="Calibri"/>
        <family val="2"/>
        <scheme val="minor"/>
      </rPr>
      <t xml:space="preserve">7 </t>
    </r>
    <r>
      <rPr>
        <sz val="12"/>
        <color theme="1"/>
        <rFont val="Calibri"/>
        <family val="2"/>
        <scheme val="minor"/>
      </rPr>
      <t>cells.</t>
    </r>
  </si>
  <si>
    <r>
      <t>Resuspend the cell pellet with 500 μL AstroMACS separation buffer per 1 x 10</t>
    </r>
    <r>
      <rPr>
        <vertAlign val="superscript"/>
        <sz val="12"/>
        <color theme="1"/>
        <rFont val="Calibri"/>
        <family val="2"/>
        <scheme val="minor"/>
      </rPr>
      <t xml:space="preserve">7 </t>
    </r>
    <r>
      <rPr>
        <sz val="12"/>
        <color theme="1"/>
        <rFont val="Calibri"/>
        <family val="2"/>
        <scheme val="minor"/>
      </rPr>
      <t>cells.</t>
    </r>
  </si>
  <si>
    <t>Distribute the cell suspension among the utilized number of columns per cell type.</t>
  </si>
  <si>
    <t>Wash the column twice with 1 mL PB buffer.</t>
  </si>
  <si>
    <t>Wash the column three times with 3 mL AstroMACS separation buffer.</t>
  </si>
  <si>
    <r>
      <t>This negative fraction contains the neurons (Biotin</t>
    </r>
    <r>
      <rPr>
        <vertAlign val="superscript"/>
        <sz val="12"/>
        <color theme="1"/>
        <rFont val="Calibri"/>
        <family val="2"/>
        <scheme val="minor"/>
      </rPr>
      <t xml:space="preserve">- </t>
    </r>
    <r>
      <rPr>
        <sz val="12"/>
        <color theme="1"/>
        <rFont val="Calibri"/>
        <family val="2"/>
        <scheme val="minor"/>
      </rPr>
      <t>cells).</t>
    </r>
  </si>
  <si>
    <r>
      <t>This negative fraction includes all non-targeted cells (ACSA-2</t>
    </r>
    <r>
      <rPr>
        <vertAlign val="superscript"/>
        <sz val="12"/>
        <color theme="1"/>
        <rFont val="Calibri"/>
        <family val="2"/>
        <scheme val="minor"/>
      </rPr>
      <t>-</t>
    </r>
    <r>
      <rPr>
        <sz val="12"/>
        <color theme="1"/>
        <rFont val="Calibri"/>
        <family val="2"/>
        <scheme val="minor"/>
      </rPr>
      <t xml:space="preserve"> cells).</t>
    </r>
  </si>
  <si>
    <t>Add 5 mL PB buffer to each LS column.</t>
  </si>
  <si>
    <t>Add 5 mL AstroMACS Separation buffer to each LS column.</t>
  </si>
  <si>
    <t>Immediately flush out the magnetically labeled cells by pushing the corresponding plunger into the column.</t>
  </si>
  <si>
    <r>
      <t>This cell suspension is the positive fraction containing all non-neuronal or Biotin</t>
    </r>
    <r>
      <rPr>
        <vertAlign val="superscript"/>
        <sz val="12"/>
        <color theme="1"/>
        <rFont val="Calibri"/>
        <family val="2"/>
        <scheme val="minor"/>
      </rPr>
      <t xml:space="preserve">+ </t>
    </r>
    <r>
      <rPr>
        <sz val="12"/>
        <color theme="1"/>
        <rFont val="Calibri"/>
        <family val="2"/>
        <scheme val="minor"/>
      </rPr>
      <t>cells.</t>
    </r>
  </si>
  <si>
    <r>
      <t>This cell suspension is the positive fraction containing all magnetically labeled cells (here: astrocytes as ACSA-2</t>
    </r>
    <r>
      <rPr>
        <vertAlign val="superscript"/>
        <sz val="12"/>
        <color theme="1"/>
        <rFont val="Calibri"/>
        <family val="2"/>
        <scheme val="minor"/>
      </rPr>
      <t>+</t>
    </r>
    <r>
      <rPr>
        <sz val="12"/>
        <color theme="1"/>
        <rFont val="Calibri"/>
        <family val="2"/>
        <scheme val="minor"/>
      </rPr>
      <t xml:space="preserve"> cells).</t>
    </r>
  </si>
  <si>
    <r>
      <t xml:space="preserve">The total number of isolated cells was counted using an improved counting chamber. </t>
    </r>
    <r>
      <rPr>
        <sz val="12"/>
        <color rgb="FF000000"/>
        <rFont val="Calibri"/>
        <family val="2"/>
        <scheme val="minor"/>
      </rPr>
      <t>The cell suspensions were usually diluted 1:50 in PB buffer, followed by a further dilution of 1:10 in 0.4 % trypan blue solution.</t>
    </r>
  </si>
  <si>
    <r>
      <t>Meanwhile: Place one LS column per 4 x 10</t>
    </r>
    <r>
      <rPr>
        <vertAlign val="superscript"/>
        <sz val="12"/>
        <color theme="1"/>
        <rFont val="Calibri"/>
        <family val="2"/>
        <scheme val="minor"/>
      </rPr>
      <t xml:space="preserve">7 </t>
    </r>
    <r>
      <rPr>
        <sz val="12"/>
        <color theme="1"/>
        <rFont val="Calibri"/>
        <family val="2"/>
        <scheme val="minor"/>
      </rPr>
      <t>cells in one of the four gaps of a MACS Separator attached to a MultiStand.</t>
    </r>
  </si>
  <si>
    <t>Collect the flow-through in a 15 mL tube placed on ice underneath each column.</t>
  </si>
  <si>
    <t>Remove the column from the magnetic field and transfer it to a new 15 mL tube.</t>
  </si>
  <si>
    <r>
      <t>Add 20 μL Non-Neuronal Cell Biotin-Antibody Cocktail (Neuron Isolation Kit) per 1 x 10</t>
    </r>
    <r>
      <rPr>
        <vertAlign val="superscript"/>
        <sz val="12"/>
        <color theme="1"/>
        <rFont val="Calibri"/>
        <family val="2"/>
        <scheme val="minor"/>
      </rPr>
      <t xml:space="preserve">7 </t>
    </r>
    <r>
      <rPr>
        <sz val="12"/>
        <color theme="1"/>
        <rFont val="Calibri"/>
        <family val="2"/>
        <scheme val="minor"/>
      </rPr>
      <t>cells. Mix well.</t>
    </r>
  </si>
  <si>
    <r>
      <t>Add 20 μL Anti-Biotin MicroBeads (Neuron Isolation Kit) per 1 x 10</t>
    </r>
    <r>
      <rPr>
        <vertAlign val="superscript"/>
        <sz val="12"/>
        <color theme="1"/>
        <rFont val="Calibri"/>
        <family val="2"/>
        <scheme val="minor"/>
      </rPr>
      <t xml:space="preserve">7 </t>
    </r>
    <r>
      <rPr>
        <sz val="12"/>
        <color theme="1"/>
        <rFont val="Calibri"/>
        <family val="2"/>
        <scheme val="minor"/>
      </rPr>
      <t>cells. Mix well.</t>
    </r>
  </si>
  <si>
    <r>
      <t>Add 10 μL FcR blocking reagent (Anti-ACSA-2 MicroBead Kit) per 1 x 10</t>
    </r>
    <r>
      <rPr>
        <vertAlign val="superscript"/>
        <sz val="12"/>
        <color theme="1"/>
        <rFont val="Calibri"/>
        <family val="2"/>
        <scheme val="minor"/>
      </rPr>
      <t xml:space="preserve">7 </t>
    </r>
    <r>
      <rPr>
        <sz val="12"/>
        <color theme="1"/>
        <rFont val="Calibri"/>
        <family val="2"/>
        <scheme val="minor"/>
      </rPr>
      <t>cells. Incubate the sample for 10 min at 2-8 °C.</t>
    </r>
  </si>
  <si>
    <r>
      <t>Add 10 μL Anti-ACSA-2-MicroBeads (Anti-ACSA-2 MicroBead Kit) per 1 x 10</t>
    </r>
    <r>
      <rPr>
        <vertAlign val="superscript"/>
        <sz val="12"/>
        <color theme="1"/>
        <rFont val="Calibri"/>
        <family val="2"/>
        <scheme val="minor"/>
      </rPr>
      <t xml:space="preserve">7 </t>
    </r>
    <r>
      <rPr>
        <sz val="12"/>
        <color theme="1"/>
        <rFont val="Calibri"/>
        <family val="2"/>
        <scheme val="minor"/>
      </rPr>
      <t>cells. Mix well.</t>
    </r>
  </si>
  <si>
    <t>NOTE: If the pre-existing volume of the cell suspension is too high, centrifugate the sample beforehand and resuspend the cell pellet in the indicated volume of PB buffer or AstroMACS separation buffer, respectively. AstroMACS separation buffer is a PBS-based buffer for dead cell removal during astrocyte isolation.</t>
  </si>
  <si>
    <t>NOTE: The incubation period of the cell fraction intended for the isolation of neurons enables simultaneous processing of both cell isolations without any effects on the protocol itself. FcR blocking reagent leads to an increased specifity of antibody and MicroBead labeling of target cells.</t>
  </si>
  <si>
    <t>NOTE: The Non-Neuronal Cell Biotin-Antibody Cocktail helps with labeling of all non-neuronal cells, so that they can be depleted by magnetic separation (Step 4). Astrocytes specifically express the surface marker ACSA-2 and can be labeled via Anti-ACSA-2 MicroBeads.</t>
  </si>
  <si>
    <t>NOTE: For the right position of a column in the separator, the column wings should be visible at the front.</t>
  </si>
  <si>
    <t xml:space="preserve">NOTE: Precise labeling of all cell tubes is recommended to avoid confusions. </t>
  </si>
  <si>
    <t>NOTE: Pool the negative flow-through from all washing steps in the same 15 mL tube per column per cell type.</t>
  </si>
  <si>
    <t>NOTE: Get the plunger ready next to each column ensuring a fast and precise workflow.</t>
  </si>
  <si>
    <t>NOTE: The Biotin+ cells as well as the ACSA-2- cells can be used for further isolation and/or phenotyping of immune cells (e.g., by fluorescence activated cell sorting). If there is interest here, these two cell populations should be kept on ice until further processing, be pooled and counted as well.</t>
  </si>
  <si>
    <r>
      <t>1.</t>
    </r>
    <r>
      <rPr>
        <sz val="12"/>
        <color theme="1"/>
        <rFont val="Times New Roman"/>
        <family val="1"/>
      </rPr>
      <t xml:space="preserve">      </t>
    </r>
    <r>
      <rPr>
        <sz val="12"/>
        <color theme="1"/>
        <rFont val="Calibri"/>
        <family val="2"/>
        <scheme val="minor"/>
      </rPr>
      <t>Blocking</t>
    </r>
  </si>
  <si>
    <r>
      <t>2.</t>
    </r>
    <r>
      <rPr>
        <sz val="12"/>
        <color theme="1"/>
        <rFont val="Times New Roman"/>
        <family val="1"/>
      </rPr>
      <t xml:space="preserve">      </t>
    </r>
    <r>
      <rPr>
        <sz val="12"/>
        <color theme="1"/>
        <rFont val="Calibri"/>
        <family val="2"/>
        <scheme val="minor"/>
      </rPr>
      <t>Biotinylation of non-neuronal cells and magnetic labeling of astrocytes</t>
    </r>
  </si>
  <si>
    <r>
      <t>3.</t>
    </r>
    <r>
      <rPr>
        <sz val="12"/>
        <color theme="1"/>
        <rFont val="Times New Roman"/>
        <family val="1"/>
      </rPr>
      <t xml:space="preserve">      </t>
    </r>
    <r>
      <rPr>
        <sz val="12"/>
        <color theme="1"/>
        <rFont val="Calibri"/>
        <family val="2"/>
        <scheme val="minor"/>
      </rPr>
      <t>Magnetic labeling of biotinylated cells and washing of astrocytes</t>
    </r>
  </si>
  <si>
    <r>
      <t>4.</t>
    </r>
    <r>
      <rPr>
        <sz val="12"/>
        <color theme="1"/>
        <rFont val="Times New Roman"/>
        <family val="1"/>
      </rPr>
      <t xml:space="preserve">      </t>
    </r>
    <r>
      <rPr>
        <sz val="12"/>
        <color theme="1"/>
        <rFont val="Calibri"/>
        <family val="2"/>
        <scheme val="minor"/>
      </rPr>
      <t>Magnetic separation: Negative fractions</t>
    </r>
  </si>
  <si>
    <r>
      <t>5.</t>
    </r>
    <r>
      <rPr>
        <sz val="12"/>
        <color theme="1"/>
        <rFont val="Times New Roman"/>
        <family val="1"/>
      </rPr>
      <t xml:space="preserve">      </t>
    </r>
    <r>
      <rPr>
        <sz val="12"/>
        <color theme="1"/>
        <rFont val="Calibri"/>
        <family val="2"/>
        <scheme val="minor"/>
      </rPr>
      <t>Magnetic separation: Positive fractions</t>
    </r>
  </si>
  <si>
    <r>
      <t>6.</t>
    </r>
    <r>
      <rPr>
        <sz val="12"/>
        <color theme="1"/>
        <rFont val="Times New Roman"/>
        <family val="1"/>
      </rPr>
      <t xml:space="preserve">      </t>
    </r>
    <r>
      <rPr>
        <sz val="12"/>
        <color theme="1"/>
        <rFont val="Calibri"/>
        <family val="2"/>
        <scheme val="minor"/>
      </rPr>
      <t>Counting of targeted cells</t>
    </r>
  </si>
  <si>
    <t>NOTE: Anti-Biotin MicroBeads are required for the magnetic labeling of previously marked non-neuronal cells.</t>
  </si>
  <si>
    <t>NOTE: Precise labeling of all columns is recommended to avoid confusions.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</si>
</sst>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Helvetica"/>
      <family val="2"/>
    </font>
    <font>
      <vertAlign val="superscript"/>
      <sz val="12"/>
      <color theme="1"/>
      <name val="Calibri"/>
      <family val="2"/>
      <scheme val="minor"/>
    </font>
    <font>
      <sz val="12"/>
      <color rgb="FF000000"/>
      <name val="Calibri"/>
      <family val="2"/>
      <scheme val="minor"/>
    </font>
    <font>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0" borderId="0" xfId="0" applyFont="1" applyAlignment="1">
      <alignment wrapText="1"/>
    </xf>
    <xf numFmtId="0" fontId="5" fillId="0" borderId="0" xfId="0" applyFont="1" applyAlignment="1">
      <alignment horizontal="left"/>
    </xf>
    <xf numFmtId="0" fontId="1" fillId="0" borderId="0" xfId="0" applyFont="1"/>
    <xf numFmtId="0" fontId="4" fillId="0" borderId="0" xfId="0" applyFont="1"/>
    <xf numFmtId="0" fontId="1" fillId="0" borderId="0" xfId="0" applyFont="1"/>
    <xf numFmtId="0" fontId="4"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31"/>
  <sheetViews>
    <sheetView tabSelected="1" topLeftCell="A23" zoomScale="75" zoomScaleNormal="56" workbookViewId="0">
      <selection activeCell="D9" sqref="D9:D13"/>
    </sheetView>
  </sheetViews>
  <sheetFormatPr defaultColWidth="8.77734375" defaultRowHeight="15.6" x14ac:dyDescent="0.3"/>
  <cols>
    <col min="1" max="1" width="65.33203125" style="2" customWidth="1"/>
    <col min="2" max="2" width="114.77734375" style="2" customWidth="1"/>
    <col min="3" max="3" width="57.6640625" customWidth="1"/>
    <col min="4" max="4" width="33" customWidth="1"/>
  </cols>
  <sheetData>
    <row r="1" spans="1:17" s="1" customFormat="1" x14ac:dyDescent="0.3">
      <c r="A1" s="6"/>
      <c r="B1" s="5" t="s">
        <v>5</v>
      </c>
      <c r="C1" s="5" t="s">
        <v>6</v>
      </c>
      <c r="D1" s="7" t="s">
        <v>2</v>
      </c>
    </row>
    <row r="2" spans="1:17" x14ac:dyDescent="0.3">
      <c r="A2" s="6"/>
      <c r="B2" s="5" t="s">
        <v>7</v>
      </c>
      <c r="C2" s="5" t="s">
        <v>1</v>
      </c>
      <c r="D2" s="7"/>
      <c r="E2" s="3"/>
      <c r="F2" s="3"/>
      <c r="G2" s="3"/>
      <c r="H2" s="3"/>
      <c r="I2" s="3"/>
      <c r="J2" s="3"/>
      <c r="K2" s="3"/>
      <c r="L2" s="3"/>
      <c r="M2" s="3"/>
      <c r="N2" s="3"/>
      <c r="O2" s="3"/>
      <c r="P2" s="3"/>
      <c r="Q2" s="3"/>
    </row>
    <row r="3" spans="1:17" ht="176.7" customHeight="1" x14ac:dyDescent="0.3">
      <c r="A3" s="6" t="s">
        <v>47</v>
      </c>
      <c r="B3" s="4" t="s">
        <v>8</v>
      </c>
      <c r="C3" s="4" t="s">
        <v>9</v>
      </c>
      <c r="D3" s="4" t="s">
        <v>39</v>
      </c>
    </row>
    <row r="4" spans="1:17" ht="162.75" customHeight="1" x14ac:dyDescent="0.3">
      <c r="A4" s="6"/>
      <c r="B4" s="4" t="s">
        <v>3</v>
      </c>
      <c r="C4" s="4" t="s">
        <v>37</v>
      </c>
      <c r="D4" s="4" t="s">
        <v>40</v>
      </c>
    </row>
    <row r="5" spans="1:17" ht="146.69999999999999" customHeight="1" x14ac:dyDescent="0.3">
      <c r="A5" s="6" t="s">
        <v>48</v>
      </c>
      <c r="B5" s="4" t="s">
        <v>35</v>
      </c>
      <c r="C5" s="4" t="s">
        <v>38</v>
      </c>
      <c r="D5" s="4" t="s">
        <v>41</v>
      </c>
    </row>
    <row r="6" spans="1:17" x14ac:dyDescent="0.3">
      <c r="A6" s="6"/>
      <c r="B6" s="4" t="s">
        <v>10</v>
      </c>
      <c r="C6" s="6" t="s">
        <v>11</v>
      </c>
      <c r="D6" s="6"/>
    </row>
    <row r="7" spans="1:17" ht="17.399999999999999" x14ac:dyDescent="0.3">
      <c r="A7" s="6"/>
      <c r="B7" s="4" t="s">
        <v>12</v>
      </c>
      <c r="C7" s="6"/>
      <c r="D7" s="6"/>
    </row>
    <row r="8" spans="1:17" ht="17.399999999999999" x14ac:dyDescent="0.3">
      <c r="A8" s="6"/>
      <c r="B8" s="4" t="s">
        <v>13</v>
      </c>
      <c r="C8" s="6"/>
      <c r="D8" s="6"/>
    </row>
    <row r="9" spans="1:17" ht="17.399999999999999" x14ac:dyDescent="0.3">
      <c r="A9" s="6" t="s">
        <v>49</v>
      </c>
      <c r="B9" s="4" t="s">
        <v>36</v>
      </c>
      <c r="C9" s="6" t="s">
        <v>14</v>
      </c>
      <c r="D9" s="6" t="s">
        <v>53</v>
      </c>
    </row>
    <row r="10" spans="1:17" ht="58.95" customHeight="1" x14ac:dyDescent="0.3">
      <c r="A10" s="6"/>
      <c r="B10" s="4" t="s">
        <v>15</v>
      </c>
      <c r="C10" s="6"/>
      <c r="D10" s="6"/>
    </row>
    <row r="11" spans="1:17" x14ac:dyDescent="0.3">
      <c r="A11" s="6"/>
      <c r="B11" s="6" t="s">
        <v>32</v>
      </c>
      <c r="C11" s="6"/>
      <c r="D11" s="4" t="s">
        <v>42</v>
      </c>
    </row>
    <row r="12" spans="1:17" x14ac:dyDescent="0.3">
      <c r="A12" s="6"/>
      <c r="B12" s="6"/>
      <c r="C12" s="6"/>
      <c r="D12" s="4"/>
    </row>
    <row r="13" spans="1:17" ht="55.2" customHeight="1" x14ac:dyDescent="0.3">
      <c r="A13" s="6"/>
      <c r="B13" s="6"/>
      <c r="C13" s="6"/>
      <c r="D13" s="4" t="s">
        <v>54</v>
      </c>
    </row>
    <row r="14" spans="1:17" x14ac:dyDescent="0.3">
      <c r="A14" s="6"/>
      <c r="B14" s="4" t="s">
        <v>16</v>
      </c>
      <c r="C14" s="4" t="s">
        <v>17</v>
      </c>
      <c r="D14" s="4"/>
    </row>
    <row r="15" spans="1:17" x14ac:dyDescent="0.3">
      <c r="A15" s="6" t="s">
        <v>50</v>
      </c>
      <c r="B15" s="4"/>
      <c r="C15" s="4" t="s">
        <v>18</v>
      </c>
      <c r="D15" s="4"/>
    </row>
    <row r="16" spans="1:17" ht="17.399999999999999" x14ac:dyDescent="0.3">
      <c r="A16" s="6"/>
      <c r="B16" s="4" t="s">
        <v>19</v>
      </c>
      <c r="C16" s="4" t="s">
        <v>20</v>
      </c>
      <c r="D16" s="4"/>
    </row>
    <row r="17" spans="1:4" ht="46.95" customHeight="1" x14ac:dyDescent="0.3">
      <c r="A17" s="6"/>
      <c r="B17" s="6" t="s">
        <v>21</v>
      </c>
      <c r="C17" s="6"/>
      <c r="D17" s="6" t="s">
        <v>43</v>
      </c>
    </row>
    <row r="18" spans="1:4" x14ac:dyDescent="0.3">
      <c r="A18" s="6"/>
      <c r="B18" s="6" t="s">
        <v>33</v>
      </c>
      <c r="C18" s="6"/>
      <c r="D18" s="6"/>
    </row>
    <row r="19" spans="1:4" x14ac:dyDescent="0.3">
      <c r="A19" s="6"/>
      <c r="B19" s="4" t="s">
        <v>22</v>
      </c>
      <c r="C19" s="4" t="s">
        <v>23</v>
      </c>
      <c r="D19" s="4" t="s">
        <v>44</v>
      </c>
    </row>
    <row r="20" spans="1:4" ht="17.399999999999999" x14ac:dyDescent="0.3">
      <c r="A20" s="6"/>
      <c r="B20" s="4" t="s">
        <v>24</v>
      </c>
      <c r="C20" s="4" t="s">
        <v>25</v>
      </c>
      <c r="D20" s="4"/>
    </row>
    <row r="21" spans="1:4" ht="14.4" x14ac:dyDescent="0.3">
      <c r="A21" s="6" t="s">
        <v>51</v>
      </c>
      <c r="B21" s="6" t="s">
        <v>34</v>
      </c>
      <c r="C21" s="6"/>
      <c r="D21" s="6"/>
    </row>
    <row r="22" spans="1:4" ht="14.4" x14ac:dyDescent="0.3">
      <c r="A22" s="6"/>
      <c r="B22" s="6"/>
      <c r="C22" s="6"/>
      <c r="D22" s="6"/>
    </row>
    <row r="23" spans="1:4" ht="32.25" customHeight="1" x14ac:dyDescent="0.3">
      <c r="A23" s="6"/>
      <c r="B23" s="6" t="s">
        <v>26</v>
      </c>
      <c r="C23" s="6" t="s">
        <v>27</v>
      </c>
      <c r="D23" s="6" t="s">
        <v>45</v>
      </c>
    </row>
    <row r="24" spans="1:4" ht="14.4" x14ac:dyDescent="0.3">
      <c r="A24" s="6"/>
      <c r="B24" s="6"/>
      <c r="C24" s="6"/>
      <c r="D24" s="6"/>
    </row>
    <row r="25" spans="1:4" x14ac:dyDescent="0.3">
      <c r="A25" s="6"/>
      <c r="B25" s="6" t="s">
        <v>28</v>
      </c>
      <c r="C25" s="6"/>
      <c r="D25" s="6"/>
    </row>
    <row r="26" spans="1:4" ht="14.4" x14ac:dyDescent="0.3">
      <c r="A26" s="6"/>
      <c r="B26" s="6" t="s">
        <v>29</v>
      </c>
      <c r="C26" s="6" t="s">
        <v>30</v>
      </c>
      <c r="D26" s="6"/>
    </row>
    <row r="27" spans="1:4" ht="14.4" x14ac:dyDescent="0.3">
      <c r="A27" s="6"/>
      <c r="B27" s="6"/>
      <c r="C27" s="6"/>
      <c r="D27" s="6"/>
    </row>
    <row r="28" spans="1:4" ht="14.4" x14ac:dyDescent="0.3">
      <c r="A28" s="6"/>
      <c r="B28" s="6"/>
      <c r="C28" s="6"/>
      <c r="D28" s="6"/>
    </row>
    <row r="29" spans="1:4" ht="111.45" customHeight="1" x14ac:dyDescent="0.3">
      <c r="A29" s="6" t="s">
        <v>52</v>
      </c>
      <c r="B29" s="6" t="s">
        <v>4</v>
      </c>
      <c r="C29" s="6"/>
      <c r="D29" s="6" t="s">
        <v>46</v>
      </c>
    </row>
    <row r="30" spans="1:4" ht="31.5" customHeight="1" x14ac:dyDescent="0.3">
      <c r="A30" s="6"/>
      <c r="B30" s="6" t="s">
        <v>31</v>
      </c>
      <c r="C30" s="6"/>
      <c r="D30" s="6"/>
    </row>
    <row r="31" spans="1:4" x14ac:dyDescent="0.3">
      <c r="A31" s="6"/>
      <c r="B31" s="6"/>
      <c r="C31" s="6"/>
      <c r="D31" s="6"/>
    </row>
  </sheetData>
  <sortState xmlns:xlrd2="http://schemas.microsoft.com/office/spreadsheetml/2017/richdata2" ref="A2:K2">
    <sortCondition ref="A2"/>
  </sortState>
  <mergeCells count="29">
    <mergeCell ref="A29:A31"/>
    <mergeCell ref="B29:C29"/>
    <mergeCell ref="B30:C30"/>
    <mergeCell ref="B31:C31"/>
    <mergeCell ref="D29:D31"/>
    <mergeCell ref="D1:D2"/>
    <mergeCell ref="A1:A2"/>
    <mergeCell ref="A15:A20"/>
    <mergeCell ref="B17:C17"/>
    <mergeCell ref="B18:C18"/>
    <mergeCell ref="D17:D18"/>
    <mergeCell ref="A3:A4"/>
    <mergeCell ref="A5:A8"/>
    <mergeCell ref="C6:C8"/>
    <mergeCell ref="A9:A14"/>
    <mergeCell ref="C9:C10"/>
    <mergeCell ref="B11:C13"/>
    <mergeCell ref="D6:D8"/>
    <mergeCell ref="D9:D10"/>
    <mergeCell ref="A21:A28"/>
    <mergeCell ref="B21:C22"/>
    <mergeCell ref="D21:D22"/>
    <mergeCell ref="B23:B24"/>
    <mergeCell ref="C23:C24"/>
    <mergeCell ref="D23:D25"/>
    <mergeCell ref="B25:C25"/>
    <mergeCell ref="B26:B28"/>
    <mergeCell ref="C26:C28"/>
    <mergeCell ref="D26:D28"/>
  </mergeCells>
  <pageMargins left="0.7" right="0.7" top="0.75" bottom="0.75" header="0.3" footer="0.3"/>
  <pageSetup orientation="landscape" r:id="rId1"/>
  <customProperties>
    <customPr name="DVSECTION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77734375" defaultRowHeight="14.4" x14ac:dyDescent="0.3"/>
  <sheetData/>
  <pageMargins left="0.7" right="0.7" top="0.75" bottom="0.75" header="0.3" footer="0.3"/>
  <customProperties>
    <customPr name="DVSECTION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77734375" defaultRowHeight="14.4" x14ac:dyDescent="0.3"/>
  <sheetData/>
  <pageMargins left="0.7" right="0.7" top="0.75" bottom="0.75" header="0.3" footer="0.3"/>
  <customProperties>
    <customPr name="DVSECTION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1"/>
  <sheetViews>
    <sheetView workbookViewId="0">
      <selection activeCell="P1" sqref="P1"/>
    </sheetView>
  </sheetViews>
  <sheetFormatPr defaultColWidth="8.77734375" defaultRowHeight="14.4" x14ac:dyDescent="0.3"/>
  <sheetData>
    <row r="1" spans="1:16" x14ac:dyDescent="0.3">
      <c r="A1">
        <f>IF(Sheet1!1:1,"AAAAAH384QA=",0)</f>
        <v>0</v>
      </c>
      <c r="B1" t="e">
        <f>AND(Sheet1!A1,"AAAAAH384QE=")</f>
        <v>#VALUE!</v>
      </c>
      <c r="C1" t="e">
        <f>AND(Sheet1!B1,"AAAAAH384QI=")</f>
        <v>#VALUE!</v>
      </c>
      <c r="D1" t="e">
        <f>AND(Sheet1!#REF!,"AAAAAH384QM=")</f>
        <v>#REF!</v>
      </c>
      <c r="E1" t="e">
        <f>AND(Sheet1!#REF!,"AAAAAH384QQ=")</f>
        <v>#REF!</v>
      </c>
      <c r="F1">
        <f>IF(Sheet1!A:A,"AAAAAH384QU=",0)</f>
        <v>0</v>
      </c>
      <c r="G1" t="e">
        <f>IF(Sheet1!B:B,"AAAAAH384QY=",0)</f>
        <v>#VALUE!</v>
      </c>
      <c r="H1" t="e">
        <f>IF(_xlfn.SINGLE(Sheet1!#REF!),"AAAAAH384Qc=",0)</f>
        <v>#REF!</v>
      </c>
      <c r="I1" t="e">
        <f>IF(_xlfn.SINGLE(Sheet1!#REF!),"AAAAAH384Qg=",0)</f>
        <v>#REF!</v>
      </c>
      <c r="J1">
        <f>IF(Sheet2!1:1,"AAAAAH384Qk=",0)</f>
        <v>0</v>
      </c>
      <c r="K1" t="e">
        <f>AND(Sheet2!A1,"AAAAAH384Qo=")</f>
        <v>#VALUE!</v>
      </c>
      <c r="L1">
        <f>IF(Sheet2!A:A,"AAAAAH384Qs=",0)</f>
        <v>0</v>
      </c>
      <c r="M1">
        <f>IF(Sheet3!1:1,"AAAAAH384Qw=",0)</f>
        <v>0</v>
      </c>
      <c r="N1" t="e">
        <f>AND(Sheet3!A1,"AAAAAH384Q0=")</f>
        <v>#VALUE!</v>
      </c>
      <c r="O1">
        <f>IF(Sheet3!A:A,"AAAAAH384Q4=",0)</f>
        <v>0</v>
      </c>
      <c r="P1" t="s">
        <v>0</v>
      </c>
    </row>
  </sheetData>
  <pageMargins left="0.7" right="0.7" top="0.75" bottom="0.75" header="0.3" footer="0.3"/>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Jove</dc:creator>
  <cp:lastModifiedBy>Deepika Mittal</cp:lastModifiedBy>
  <dcterms:created xsi:type="dcterms:W3CDTF">2012-02-23T18:29:07Z</dcterms:created>
  <dcterms:modified xsi:type="dcterms:W3CDTF">2023-08-30T07:48:22Z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1_TyPZ1nq2ij5qiLP5WKwIr5Ggz64fndPXsT3KppW9cQ</vt:lpwstr>
  </property>
  <property fmtid="{D5CDD505-2E9C-101B-9397-08002B2CF9AE}" pid="4" name="Google.Documents.RevisionId">
    <vt:lpwstr>02868307762065459680</vt:lpwstr>
  </property>
  <property fmtid="{D5CDD505-2E9C-101B-9397-08002B2CF9AE}" pid="5" name="Google.Documents.PreviousRevisionId">
    <vt:lpwstr>03149905390382699891</vt:lpwstr>
  </property>
  <property fmtid="{D5CDD505-2E9C-101B-9397-08002B2CF9AE}" pid="6" name="Google.Documents.PluginVersion">
    <vt:lpwstr>2.0.2662.553</vt:lpwstr>
  </property>
  <property fmtid="{D5CDD505-2E9C-101B-9397-08002B2CF9AE}" pid="7" name="Google.Documents.MergeIncapabilityFlags">
    <vt:i4>0</vt:i4>
  </property>
</Properties>
</file>